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eňadik\Desktop\"/>
    </mc:Choice>
  </mc:AlternateContent>
  <bookViews>
    <workbookView xWindow="0" yWindow="0" windowWidth="0" windowHeight="0"/>
  </bookViews>
  <sheets>
    <sheet name="Rekapitulácia stavby" sheetId="1" r:id="rId1"/>
    <sheet name="5534-008 - Architektonick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'5534-008 - Architektonick...'!$C$123:$K$148</definedName>
    <definedName name="_xlnm.Print_Area" localSheetId="1">'5534-008 - Architektonick...'!$C$4:$J$76,'5534-008 - Architektonick...'!$C$82:$J$105,'5534-008 - Architektonick...'!$C$111:$J$148</definedName>
    <definedName name="_xlnm.Print_Titles" localSheetId="1">'5534-008 - Architektonick...'!$123:$123</definedName>
  </definedNames>
  <calcPr/>
</workbook>
</file>

<file path=xl/calcChain.xml><?xml version="1.0" encoding="utf-8"?>
<calcChain xmlns="http://schemas.openxmlformats.org/spreadsheetml/2006/main">
  <c i="2" l="1" r="R146"/>
  <c r="J37"/>
  <c r="J36"/>
  <c i="1" r="AY95"/>
  <c i="2" r="J35"/>
  <c i="1" r="AX95"/>
  <c i="2"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T129"/>
  <c r="R130"/>
  <c r="R129"/>
  <c r="P130"/>
  <c r="P129"/>
  <c r="BI127"/>
  <c r="BH127"/>
  <c r="BG127"/>
  <c r="BE127"/>
  <c r="T127"/>
  <c r="T126"/>
  <c r="T125"/>
  <c r="R127"/>
  <c r="R126"/>
  <c r="R125"/>
  <c r="P127"/>
  <c r="P126"/>
  <c r="P125"/>
  <c r="J120"/>
  <c r="F120"/>
  <c r="F118"/>
  <c r="E116"/>
  <c r="J91"/>
  <c r="F91"/>
  <c r="F89"/>
  <c r="E87"/>
  <c r="J24"/>
  <c r="E24"/>
  <c r="J121"/>
  <c r="J23"/>
  <c r="J18"/>
  <c r="E18"/>
  <c r="F121"/>
  <c r="J17"/>
  <c r="J12"/>
  <c r="J118"/>
  <c r="E7"/>
  <c r="E114"/>
  <c i="1" r="L90"/>
  <c r="AM90"/>
  <c r="AM89"/>
  <c r="L89"/>
  <c r="AM87"/>
  <c r="L87"/>
  <c r="L85"/>
  <c r="L84"/>
  <c i="2" r="BK147"/>
  <c r="J145"/>
  <c r="BK143"/>
  <c r="BK139"/>
  <c r="J138"/>
  <c r="BK136"/>
  <c r="BK134"/>
  <c r="BK133"/>
  <c r="J132"/>
  <c r="J127"/>
  <c r="F37"/>
  <c r="BK148"/>
  <c r="J147"/>
  <c r="J144"/>
  <c r="BK141"/>
  <c r="J139"/>
  <c r="BK137"/>
  <c r="J136"/>
  <c r="J134"/>
  <c r="BK130"/>
  <c r="F35"/>
  <c r="J148"/>
  <c r="BK145"/>
  <c r="BK144"/>
  <c r="J143"/>
  <c r="J141"/>
  <c r="BK138"/>
  <c r="J137"/>
  <c r="J135"/>
  <c r="BK132"/>
  <c r="BK127"/>
  <c r="J33"/>
  <c r="F36"/>
  <c r="BK135"/>
  <c r="J133"/>
  <c r="J130"/>
  <c i="1" r="AS94"/>
  <c i="2" r="F33"/>
  <c l="1" r="T142"/>
  <c r="P131"/>
  <c r="P128"/>
  <c r="P124"/>
  <c i="1" r="AU95"/>
  <c i="2" r="P142"/>
  <c r="T131"/>
  <c r="T128"/>
  <c r="T124"/>
  <c r="BK146"/>
  <c r="J146"/>
  <c r="J104"/>
  <c r="R131"/>
  <c r="R128"/>
  <c r="R124"/>
  <c r="BK142"/>
  <c r="J142"/>
  <c r="J103"/>
  <c r="R142"/>
  <c r="P146"/>
  <c r="BK131"/>
  <c r="J131"/>
  <c r="J101"/>
  <c r="T146"/>
  <c r="BK129"/>
  <c r="BK126"/>
  <c r="BK125"/>
  <c r="J125"/>
  <c r="J97"/>
  <c r="BK140"/>
  <c r="J140"/>
  <c r="J102"/>
  <c i="1" r="BC95"/>
  <c r="BB95"/>
  <c r="AV95"/>
  <c r="AZ95"/>
  <c i="2" r="E85"/>
  <c r="J89"/>
  <c r="F92"/>
  <c r="J92"/>
  <c r="BF127"/>
  <c r="BF130"/>
  <c r="BF132"/>
  <c r="BF133"/>
  <c r="BF134"/>
  <c r="BF135"/>
  <c r="BF136"/>
  <c r="BF137"/>
  <c r="BF138"/>
  <c r="BF139"/>
  <c r="BF141"/>
  <c r="BF143"/>
  <c r="BF144"/>
  <c r="BF145"/>
  <c r="BF147"/>
  <c r="BF148"/>
  <c i="1" r="BD95"/>
  <c r="BD94"/>
  <c r="W33"/>
  <c r="BC94"/>
  <c r="W32"/>
  <c r="BB94"/>
  <c r="W31"/>
  <c r="AZ94"/>
  <c r="W29"/>
  <c r="AU94"/>
  <c i="2" l="1" r="BK128"/>
  <c r="J128"/>
  <c r="J99"/>
  <c r="J129"/>
  <c r="J100"/>
  <c r="BK124"/>
  <c r="J124"/>
  <c r="J96"/>
  <c r="J126"/>
  <c r="J98"/>
  <c i="1" r="AV94"/>
  <c r="AK29"/>
  <c i="2" r="J34"/>
  <c i="1" r="AW95"/>
  <c r="AT95"/>
  <c r="AY94"/>
  <c r="AX94"/>
  <c i="2" r="F34"/>
  <c i="1" r="BA95"/>
  <c r="BA94"/>
  <c r="W30"/>
  <c i="2" l="1" r="J30"/>
  <c i="1" r="AG95"/>
  <c r="AG94"/>
  <c r="AK26"/>
  <c r="AW94"/>
  <c r="AK30"/>
  <c r="AK35"/>
  <c i="2" l="1" r="J39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<sst xmlns="http://schemas.openxmlformats.org/spreadsheetml/2006/main">
  <si>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</si>
  <si>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</si>
  <si>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</si>
  <si>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</si>
  <si>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{a4ebfa23-eb63-402a-8fb8-7ee6f5e943f4}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</si>
  <si>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</si>
  <si>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</si>
  <si>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</si>
  <si>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</si>
  <si>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</si>
  <si>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</si>
  <si>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</si>
  <si>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5534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</si>
  <si>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</si>
  <si>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</si>
  <si>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zateplenie DK -naviac práce</t>
  </si>
  <si>
    <t>JKSO:</t>
  </si>
  <si>
    <t>KS:</t>
  </si>
  <si>
    <t>Miesto:</t>
  </si>
  <si>
    <t>Seč</t>
  </si>
  <si>
    <t>Dátum:</t>
  </si>
  <si>
    <t>15. 8. 2022</t>
  </si>
  <si>
    <t>Objednávateľ:</t>
  </si>
  <si>
    <t>IČO:</t>
  </si>
  <si>
    <t>00649074</t>
  </si>
  <si>
    <t>Obec Seč</t>
  </si>
  <si>
    <t>IČ DPH:</t>
  </si>
  <si>
    <t>Zhotoviteľ:</t>
  </si>
  <si>
    <t>Vyplň údaj</t>
  </si>
  <si>
    <t>Projektant:</t>
  </si>
  <si>
    <t>PRO art s.r.o. Nedožery - Brezany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</si>
  <si>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</si>
  <si>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</si>
  <si>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</si>
  <si>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</si>
  <si>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</si>
  <si>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</si>
  <si>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</si>
  <si>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</si>
  <si>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</si>
  <si>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</si>
  <si>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</si>
  <si>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</si>
  <si>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</si>
  <si>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</si>
  <si>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</si>
  <si>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</si>
  <si>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</si>
  <si>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</si>
  <si>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</si>
  <si>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</si>
  <si>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</si>
  <si>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</si>
  <si>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</si>
  <si>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</si>
  <si>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</si>
  <si>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</si>
  <si>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</si>
  <si>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</si>
  <si>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</si>
  <si>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</si>
  <si>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</si>
  <si>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</si>
  <si>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</si>
  <si>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</si>
  <si>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</si>
  <si>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</si>
  <si>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</si>
  <si>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</si>
  <si>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</si>
  <si>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</si>
  <si>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</si>
  <si>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</si>
  <si>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</si>
  <si>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</si>
  <si>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</si>
  <si>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</si>
  <si>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</si>
  <si>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</si>
  <si>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</si>
  <si>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</si>
  <si>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5534-008</t>
  </si>
  <si>
    <t>Architektonicko-stavebná časť</t>
  </si>
  <si>
    <t>STA</t>
  </si>
  <si>
    <t>1</t>
  </si>
  <si>
    <t>{8a960392-bc2c-438a-9896-938e15b4ce74}</t>
  </si>
  <si>
    <t>KRYCÍ LIST ROZPOČTU</t>
  </si>
  <si>
    <t>Objekt:</t>
  </si>
  <si>
    <t>5534-008 - Architektonicko-stavebná časť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</si>
  <si>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</si>
  <si>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</si>
  <si>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</si>
  <si>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</si>
  <si>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</si>
  <si>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</si>
  <si>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6 - Úpravy povrchov, podlahy, osadenie</t>
  </si>
  <si>
    <t>D5 - PRÁCE A DODÁVKY PSV</t>
  </si>
  <si>
    <t xml:space="preserve">    D11 - 763 - Konštrukcie  - drevostavby</t>
  </si>
  <si>
    <t xml:space="preserve">    D16 - 775 - Podlahy vlysové a parketové</t>
  </si>
  <si>
    <t xml:space="preserve">    776 - Podlahy povlakové</t>
  </si>
  <si>
    <t xml:space="preserve">    D17 - 781 - Obklady z obkladačiek a dosiek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</si>
  <si>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</si>
  <si>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</si>
  <si>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</si>
  <si>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</si>
  <si>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</si>
  <si>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</si>
  <si>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</si>
  <si>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</si>
  <si>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</si>
  <si>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</si>
  <si>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</si>
  <si>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</si>
  <si>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</si>
  <si>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</si>
  <si>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</si>
  <si>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</si>
  <si>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6</t>
  </si>
  <si>
    <t>Úpravy povrchov, podlahy, osadenie</t>
  </si>
  <si>
    <t>11</t>
  </si>
  <si>
    <t>K</t>
  </si>
  <si>
    <t>632452213.S</t>
  </si>
  <si>
    <t>Cementový poter, pevnosti v tlaku 20 MPa, hr. 20 mm</t>
  </si>
  <si>
    <t>m2</t>
  </si>
  <si>
    <t>4</t>
  </si>
  <si>
    <t>2</t>
  </si>
  <si>
    <t>555509462</t>
  </si>
  <si>
    <t>D5</t>
  </si>
  <si>
    <t>PRÁCE A DODÁVKY PSV</t>
  </si>
  <si>
    <t>D11</t>
  </si>
  <si>
    <t xml:space="preserve">763 - Konštrukcie  - drevostavby</t>
  </si>
  <si>
    <t>26</t>
  </si>
  <si>
    <t>76313-5010</t>
  </si>
  <si>
    <t>Podhľady sadr. kazet RIGIPS 600x600 mm hrana A viditel.konstr. Casobianca - skladba 2.D6</t>
  </si>
  <si>
    <t>160</t>
  </si>
  <si>
    <t>D16</t>
  </si>
  <si>
    <t>775 - Podlahy vlysové a parketové</t>
  </si>
  <si>
    <t>34</t>
  </si>
  <si>
    <t>77553-62251</t>
  </si>
  <si>
    <t>Prebrúsenie podkladu od zvyškou pôvodného lepidla</t>
  </si>
  <si>
    <t>-526139260</t>
  </si>
  <si>
    <t>35</t>
  </si>
  <si>
    <t>77553-62252</t>
  </si>
  <si>
    <t>Adhézny mostík</t>
  </si>
  <si>
    <t>1102945329</t>
  </si>
  <si>
    <t>36</t>
  </si>
  <si>
    <t>77553-62253</t>
  </si>
  <si>
    <t>Nivelizácia podkladu a nivelizačná hmota UZIN</t>
  </si>
  <si>
    <t>-858649836</t>
  </si>
  <si>
    <t>37</t>
  </si>
  <si>
    <t>77553-62254</t>
  </si>
  <si>
    <t>Lepenie parkiet, brúsenie, tmelenie a lakovanie športovým lakom</t>
  </si>
  <si>
    <t>126565636</t>
  </si>
  <si>
    <t>38</t>
  </si>
  <si>
    <t>M</t>
  </si>
  <si>
    <t>62259000041</t>
  </si>
  <si>
    <t>Dubová mozaika hr. 8 mm</t>
  </si>
  <si>
    <t>m</t>
  </si>
  <si>
    <t>32</t>
  </si>
  <si>
    <t>16</t>
  </si>
  <si>
    <t>1500745506</t>
  </si>
  <si>
    <t>39</t>
  </si>
  <si>
    <t>77553-62255</t>
  </si>
  <si>
    <t>Podstupnica ( tatranský obklad ), dodávka, montáž, povrchová úprava</t>
  </si>
  <si>
    <t>-899115666</t>
  </si>
  <si>
    <t>40</t>
  </si>
  <si>
    <t>77553-62256</t>
  </si>
  <si>
    <t>Rohová lišta schodov</t>
  </si>
  <si>
    <t>-2031920893</t>
  </si>
  <si>
    <t>41</t>
  </si>
  <si>
    <t>77553-62257</t>
  </si>
  <si>
    <t>Lišta dubová masívna + lištovanie</t>
  </si>
  <si>
    <t>642187507</t>
  </si>
  <si>
    <t>776</t>
  </si>
  <si>
    <t>Podlahy povlakové</t>
  </si>
  <si>
    <t>42</t>
  </si>
  <si>
    <t>776511810.S</t>
  </si>
  <si>
    <t xml:space="preserve">Odstránenie povlakových podláh z nášľapnej plochy lepených bez podložky,  -0,00100t</t>
  </si>
  <si>
    <t>577378006</t>
  </si>
  <si>
    <t>D17</t>
  </si>
  <si>
    <t>781 - Obklady z obkladačiek a dosiek</t>
  </si>
  <si>
    <t>43</t>
  </si>
  <si>
    <t>78141-1810</t>
  </si>
  <si>
    <t>Demontáž obkladov z obkladačiek pórovinových kladených do malty</t>
  </si>
  <si>
    <t>252</t>
  </si>
  <si>
    <t>44</t>
  </si>
  <si>
    <t>78144-1017</t>
  </si>
  <si>
    <t>Montáž obkladov vnút. z obklad. hutných 300x200 do malty</t>
  </si>
  <si>
    <t>254</t>
  </si>
  <si>
    <t>45</t>
  </si>
  <si>
    <t>597 658300</t>
  </si>
  <si>
    <t>Obkl. hut. B 1 far. hl. 300x200 OT3 1A</t>
  </si>
  <si>
    <t>8</t>
  </si>
  <si>
    <t>256</t>
  </si>
  <si>
    <t>783</t>
  </si>
  <si>
    <t>Nátery</t>
  </si>
  <si>
    <t>46</t>
  </si>
  <si>
    <t>783801812.S</t>
  </si>
  <si>
    <t>Odstránenie starých náterov z omietok oškrabaním s obrúsením stien</t>
  </si>
  <si>
    <t>256225240</t>
  </si>
  <si>
    <t>47</t>
  </si>
  <si>
    <t>783824220.S</t>
  </si>
  <si>
    <t>Nátery syntetické farby bielej betónových povrchov stien dvojnásobné 1x s emailovaním</t>
  </si>
  <si>
    <t>2090157233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</si>
</sst>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24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23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32</v>
      </c>
    </row>
    <row r="19" s="1" customFormat="1" ht="12" customHeight="1">
      <c r="B19" s="18"/>
      <c r="D19" s="28" t="s">
        <v>33</v>
      </c>
      <c r="AK19" s="28" t="s">
        <v>23</v>
      </c>
      <c r="AN19" s="23" t="s">
        <v>1</v>
      </c>
      <c r="AR19" s="18"/>
      <c r="BE19" s="27"/>
      <c r="BS19" s="15" t="s">
        <v>32</v>
      </c>
    </row>
    <row r="20" s="1" customFormat="1" ht="18.48" customHeight="1">
      <c r="B20" s="18"/>
      <c r="E20" s="23" t="s">
        <v>34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35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37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38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39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40</v>
      </c>
      <c r="E29" s="3"/>
      <c r="F29" s="41" t="s">
        <v>41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42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43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44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45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50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51</v>
      </c>
      <c r="AI60" s="37"/>
      <c r="AJ60" s="37"/>
      <c r="AK60" s="37"/>
      <c r="AL60" s="37"/>
      <c r="AM60" s="59" t="s">
        <v>52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54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51</v>
      </c>
      <c r="AI75" s="37"/>
      <c r="AJ75" s="37"/>
      <c r="AK75" s="37"/>
      <c r="AL75" s="37"/>
      <c r="AM75" s="59" t="s">
        <v>52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5534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14</v>
      </c>
      <c r="D85" s="5"/>
      <c r="E85" s="5"/>
      <c r="F85" s="5"/>
      <c r="G85" s="5"/>
      <c r="H85" s="5"/>
      <c r="I85" s="5"/>
      <c r="J85" s="5"/>
      <c r="K85" s="5"/>
      <c r="L85" s="68" t="str">
        <f>K6</f>
        <v>Rekonštrukcia a zateplenie DK -naviac práce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Seč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70" t="str">
        <f>IF(AN8= "","",AN8)</f>
        <v>15. 8. 2022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25.6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Obec Seč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PRO art s.r.o. Nedožery - Brezany</v>
      </c>
      <c r="AN89" s="4"/>
      <c r="AO89" s="4"/>
      <c r="AP89" s="4"/>
      <c r="AQ89" s="34"/>
      <c r="AR89" s="35"/>
      <c r="AS89" s="72" t="s">
        <v>56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57</v>
      </c>
      <c r="D92" s="81"/>
      <c r="E92" s="81"/>
      <c r="F92" s="81"/>
      <c r="G92" s="81"/>
      <c r="H92" s="82"/>
      <c r="I92" s="83" t="s">
        <v>58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59</v>
      </c>
      <c r="AH92" s="81"/>
      <c r="AI92" s="81"/>
      <c r="AJ92" s="81"/>
      <c r="AK92" s="81"/>
      <c r="AL92" s="81"/>
      <c r="AM92" s="81"/>
      <c r="AN92" s="83" t="s">
        <v>60</v>
      </c>
      <c r="AO92" s="81"/>
      <c r="AP92" s="85"/>
      <c r="AQ92" s="86" t="s">
        <v>61</v>
      </c>
      <c r="AR92" s="35"/>
      <c r="AS92" s="87" t="s">
        <v>62</v>
      </c>
      <c r="AT92" s="88" t="s">
        <v>63</v>
      </c>
      <c r="AU92" s="88" t="s">
        <v>64</v>
      </c>
      <c r="AV92" s="88" t="s">
        <v>65</v>
      </c>
      <c r="AW92" s="88" t="s">
        <v>66</v>
      </c>
      <c r="AX92" s="88" t="s">
        <v>67</v>
      </c>
      <c r="AY92" s="88" t="s">
        <v>68</v>
      </c>
      <c r="AZ92" s="88" t="s">
        <v>69</v>
      </c>
      <c r="BA92" s="88" t="s">
        <v>70</v>
      </c>
      <c r="BB92" s="88" t="s">
        <v>71</v>
      </c>
      <c r="BC92" s="88" t="s">
        <v>72</v>
      </c>
      <c r="BD92" s="89" t="s">
        <v>73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74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75</v>
      </c>
      <c r="BT94" s="103" t="s">
        <v>76</v>
      </c>
      <c r="BU94" s="104" t="s">
        <v>77</v>
      </c>
      <c r="BV94" s="103" t="s">
        <v>78</v>
      </c>
      <c r="BW94" s="103" t="s">
        <v>4</v>
      </c>
      <c r="BX94" s="103" t="s">
        <v>79</v>
      </c>
      <c r="CL94" s="103" t="s">
        <v>1</v>
      </c>
    </row>
    <row r="95" s="7" customFormat="1" ht="24.75" customHeight="1">
      <c r="A95" s="105" t="s">
        <v>80</v>
      </c>
      <c r="B95" s="106"/>
      <c r="C95" s="107"/>
      <c r="D95" s="108" t="s">
        <v>81</v>
      </c>
      <c r="E95" s="108"/>
      <c r="F95" s="108"/>
      <c r="G95" s="108"/>
      <c r="H95" s="108"/>
      <c r="I95" s="109"/>
      <c r="J95" s="108" t="s">
        <v>82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'5534-008 - Architektonick...'!J30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83</v>
      </c>
      <c r="AR95" s="106"/>
      <c r="AS95" s="112">
        <v>0</v>
      </c>
      <c r="AT95" s="113">
        <f>ROUND(SUM(AV95:AW95),2)</f>
        <v>0</v>
      </c>
      <c r="AU95" s="114">
        <f>'5534-008 - Architektonick...'!P124</f>
        <v>0</v>
      </c>
      <c r="AV95" s="113">
        <f>'5534-008 - Architektonick...'!J33</f>
        <v>0</v>
      </c>
      <c r="AW95" s="113">
        <f>'5534-008 - Architektonick...'!J34</f>
        <v>0</v>
      </c>
      <c r="AX95" s="113">
        <f>'5534-008 - Architektonick...'!J35</f>
        <v>0</v>
      </c>
      <c r="AY95" s="113">
        <f>'5534-008 - Architektonick...'!J36</f>
        <v>0</v>
      </c>
      <c r="AZ95" s="113">
        <f>'5534-008 - Architektonick...'!F33</f>
        <v>0</v>
      </c>
      <c r="BA95" s="113">
        <f>'5534-008 - Architektonick...'!F34</f>
        <v>0</v>
      </c>
      <c r="BB95" s="113">
        <f>'5534-008 - Architektonick...'!F35</f>
        <v>0</v>
      </c>
      <c r="BC95" s="113">
        <f>'5534-008 - Architektonick...'!F36</f>
        <v>0</v>
      </c>
      <c r="BD95" s="115">
        <f>'5534-008 - Architektonick...'!F37</f>
        <v>0</v>
      </c>
      <c r="BE95" s="7"/>
      <c r="BT95" s="116" t="s">
        <v>84</v>
      </c>
      <c r="BV95" s="116" t="s">
        <v>78</v>
      </c>
      <c r="BW95" s="116" t="s">
        <v>85</v>
      </c>
      <c r="BX95" s="116" t="s">
        <v>4</v>
      </c>
      <c r="CL95" s="116" t="s">
        <v>1</v>
      </c>
      <c r="CM95" s="116" t="s">
        <v>76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5534-008 - Architektonic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76</v>
      </c>
    </row>
    <row r="4" s="1" customFormat="1" ht="24.96" customHeight="1">
      <c r="B4" s="18"/>
      <c r="D4" s="19" t="s">
        <v>86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8" t="str">
        <f>'Rekapitulácia stavby'!K6</f>
        <v>Rekonštrukcia a zateplenie DK -naviac práce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88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15. 8. 2022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24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23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33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35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2" t="s">
        <v>36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38</v>
      </c>
      <c r="G32" s="34"/>
      <c r="H32" s="34"/>
      <c r="I32" s="39" t="s">
        <v>37</v>
      </c>
      <c r="J32" s="39" t="s">
        <v>39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3" t="s">
        <v>40</v>
      </c>
      <c r="E33" s="41" t="s">
        <v>41</v>
      </c>
      <c r="F33" s="124">
        <f>ROUND((SUM(BE124:BE148)),  2)</f>
        <v>0</v>
      </c>
      <c r="G33" s="125"/>
      <c r="H33" s="125"/>
      <c r="I33" s="126">
        <v>0.20000000000000001</v>
      </c>
      <c r="J33" s="124">
        <f>ROUND(((SUM(BE124:BE148))*I33),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42</v>
      </c>
      <c r="F34" s="124">
        <f>ROUND((SUM(BF124:BF148)),  2)</f>
        <v>0</v>
      </c>
      <c r="G34" s="125"/>
      <c r="H34" s="125"/>
      <c r="I34" s="126">
        <v>0.20000000000000001</v>
      </c>
      <c r="J34" s="124">
        <f>ROUND(((SUM(BF124:BF148))*I34),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43</v>
      </c>
      <c r="F35" s="127">
        <f>ROUND((SUM(BG124:BG148)),  2)</f>
        <v>0</v>
      </c>
      <c r="G35" s="34"/>
      <c r="H35" s="34"/>
      <c r="I35" s="128">
        <v>0.20000000000000001</v>
      </c>
      <c r="J35" s="127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44</v>
      </c>
      <c r="F36" s="127">
        <f>ROUND((SUM(BH124:BH148)),  2)</f>
        <v>0</v>
      </c>
      <c r="G36" s="34"/>
      <c r="H36" s="34"/>
      <c r="I36" s="128">
        <v>0.20000000000000001</v>
      </c>
      <c r="J36" s="127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45</v>
      </c>
      <c r="F37" s="124">
        <f>ROUND((SUM(BI124:BI148)),  2)</f>
        <v>0</v>
      </c>
      <c r="G37" s="125"/>
      <c r="H37" s="125"/>
      <c r="I37" s="126">
        <v>0</v>
      </c>
      <c r="J37" s="124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9"/>
      <c r="D39" s="130" t="s">
        <v>46</v>
      </c>
      <c r="E39" s="82"/>
      <c r="F39" s="82"/>
      <c r="G39" s="131" t="s">
        <v>47</v>
      </c>
      <c r="H39" s="132" t="s">
        <v>48</v>
      </c>
      <c r="I39" s="82"/>
      <c r="J39" s="133">
        <f>SUM(J30:J37)</f>
        <v>0</v>
      </c>
      <c r="K39" s="1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49</v>
      </c>
      <c r="E50" s="58"/>
      <c r="F50" s="58"/>
      <c r="G50" s="57" t="s">
        <v>50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51</v>
      </c>
      <c r="E61" s="37"/>
      <c r="F61" s="135" t="s">
        <v>52</v>
      </c>
      <c r="G61" s="59" t="s">
        <v>51</v>
      </c>
      <c r="H61" s="37"/>
      <c r="I61" s="37"/>
      <c r="J61" s="136" t="s">
        <v>52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53</v>
      </c>
      <c r="E65" s="60"/>
      <c r="F65" s="60"/>
      <c r="G65" s="57" t="s">
        <v>54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51</v>
      </c>
      <c r="E76" s="37"/>
      <c r="F76" s="135" t="s">
        <v>52</v>
      </c>
      <c r="G76" s="59" t="s">
        <v>51</v>
      </c>
      <c r="H76" s="37"/>
      <c r="I76" s="37"/>
      <c r="J76" s="136" t="s">
        <v>52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89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Rekonštrukcia a zateplenie DK -naviac práce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5534-008 - Architektonicko-stavebná časť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Seč</v>
      </c>
      <c r="G89" s="34"/>
      <c r="H89" s="34"/>
      <c r="I89" s="28" t="s">
        <v>20</v>
      </c>
      <c r="J89" s="70" t="str">
        <f>IF(J12="","",J12)</f>
        <v>15. 8. 2022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5.65" customHeight="1">
      <c r="A91" s="34"/>
      <c r="B91" s="35"/>
      <c r="C91" s="28" t="s">
        <v>22</v>
      </c>
      <c r="D91" s="34"/>
      <c r="E91" s="34"/>
      <c r="F91" s="23" t="str">
        <f>E15</f>
        <v>Obec Seč</v>
      </c>
      <c r="G91" s="34"/>
      <c r="H91" s="34"/>
      <c r="I91" s="28" t="s">
        <v>29</v>
      </c>
      <c r="J91" s="32" t="str">
        <f>E21</f>
        <v>PRO art s.r.o. Nedožery - Brezany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33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7" t="s">
        <v>90</v>
      </c>
      <c r="D94" s="129"/>
      <c r="E94" s="129"/>
      <c r="F94" s="129"/>
      <c r="G94" s="129"/>
      <c r="H94" s="129"/>
      <c r="I94" s="129"/>
      <c r="J94" s="138" t="s">
        <v>91</v>
      </c>
      <c r="K94" s="129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9" t="s">
        <v>92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93</v>
      </c>
    </row>
    <row r="97" s="9" customFormat="1" ht="24.96" customHeight="1">
      <c r="A97" s="9"/>
      <c r="B97" s="140"/>
      <c r="C97" s="9"/>
      <c r="D97" s="141" t="s">
        <v>94</v>
      </c>
      <c r="E97" s="142"/>
      <c r="F97" s="142"/>
      <c r="G97" s="142"/>
      <c r="H97" s="142"/>
      <c r="I97" s="142"/>
      <c r="J97" s="143">
        <f>J125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95</v>
      </c>
      <c r="E98" s="146"/>
      <c r="F98" s="146"/>
      <c r="G98" s="146"/>
      <c r="H98" s="146"/>
      <c r="I98" s="146"/>
      <c r="J98" s="147">
        <f>J126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0"/>
      <c r="C99" s="9"/>
      <c r="D99" s="141" t="s">
        <v>96</v>
      </c>
      <c r="E99" s="142"/>
      <c r="F99" s="142"/>
      <c r="G99" s="142"/>
      <c r="H99" s="142"/>
      <c r="I99" s="142"/>
      <c r="J99" s="143">
        <f>J128</f>
        <v>0</v>
      </c>
      <c r="K99" s="9"/>
      <c r="L99" s="14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4"/>
      <c r="C100" s="10"/>
      <c r="D100" s="145" t="s">
        <v>97</v>
      </c>
      <c r="E100" s="146"/>
      <c r="F100" s="146"/>
      <c r="G100" s="146"/>
      <c r="H100" s="146"/>
      <c r="I100" s="146"/>
      <c r="J100" s="147">
        <f>J129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98</v>
      </c>
      <c r="E101" s="146"/>
      <c r="F101" s="146"/>
      <c r="G101" s="146"/>
      <c r="H101" s="146"/>
      <c r="I101" s="146"/>
      <c r="J101" s="147">
        <f>J131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99</v>
      </c>
      <c r="E102" s="146"/>
      <c r="F102" s="146"/>
      <c r="G102" s="146"/>
      <c r="H102" s="146"/>
      <c r="I102" s="146"/>
      <c r="J102" s="147">
        <f>J140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4"/>
      <c r="C103" s="10"/>
      <c r="D103" s="145" t="s">
        <v>100</v>
      </c>
      <c r="E103" s="146"/>
      <c r="F103" s="146"/>
      <c r="G103" s="146"/>
      <c r="H103" s="146"/>
      <c r="I103" s="146"/>
      <c r="J103" s="147">
        <f>J142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4"/>
      <c r="C104" s="10"/>
      <c r="D104" s="145" t="s">
        <v>101</v>
      </c>
      <c r="E104" s="146"/>
      <c r="F104" s="146"/>
      <c r="G104" s="146"/>
      <c r="H104" s="146"/>
      <c r="I104" s="146"/>
      <c r="J104" s="147">
        <f>J146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102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14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18" t="str">
        <f>E7</f>
        <v>Rekonštrukcia a zateplenie DK -naviac práce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87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5534-008 - Architektonicko-stavebná časť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18</v>
      </c>
      <c r="D118" s="34"/>
      <c r="E118" s="34"/>
      <c r="F118" s="23" t="str">
        <f>F12</f>
        <v>Seč</v>
      </c>
      <c r="G118" s="34"/>
      <c r="H118" s="34"/>
      <c r="I118" s="28" t="s">
        <v>20</v>
      </c>
      <c r="J118" s="70" t="str">
        <f>IF(J12="","",J12)</f>
        <v>15. 8. 2022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22</v>
      </c>
      <c r="D120" s="34"/>
      <c r="E120" s="34"/>
      <c r="F120" s="23" t="str">
        <f>E15</f>
        <v>Obec Seč</v>
      </c>
      <c r="G120" s="34"/>
      <c r="H120" s="34"/>
      <c r="I120" s="28" t="s">
        <v>29</v>
      </c>
      <c r="J120" s="32" t="str">
        <f>E21</f>
        <v>PRO art s.r.o. Nedožery - Brezany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33</v>
      </c>
      <c r="J121" s="32" t="str">
        <f>E24</f>
        <v xml:space="preserve"> 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48"/>
      <c r="B123" s="149"/>
      <c r="C123" s="150" t="s">
        <v>103</v>
      </c>
      <c r="D123" s="151" t="s">
        <v>61</v>
      </c>
      <c r="E123" s="151" t="s">
        <v>57</v>
      </c>
      <c r="F123" s="151" t="s">
        <v>58</v>
      </c>
      <c r="G123" s="151" t="s">
        <v>104</v>
      </c>
      <c r="H123" s="151" t="s">
        <v>105</v>
      </c>
      <c r="I123" s="151" t="s">
        <v>106</v>
      </c>
      <c r="J123" s="152" t="s">
        <v>91</v>
      </c>
      <c r="K123" s="153" t="s">
        <v>107</v>
      </c>
      <c r="L123" s="154"/>
      <c r="M123" s="87" t="s">
        <v>1</v>
      </c>
      <c r="N123" s="88" t="s">
        <v>40</v>
      </c>
      <c r="O123" s="88" t="s">
        <v>108</v>
      </c>
      <c r="P123" s="88" t="s">
        <v>109</v>
      </c>
      <c r="Q123" s="88" t="s">
        <v>110</v>
      </c>
      <c r="R123" s="88" t="s">
        <v>111</v>
      </c>
      <c r="S123" s="88" t="s">
        <v>112</v>
      </c>
      <c r="T123" s="89" t="s">
        <v>113</v>
      </c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</row>
    <row r="124" s="2" customFormat="1" ht="22.8" customHeight="1">
      <c r="A124" s="34"/>
      <c r="B124" s="35"/>
      <c r="C124" s="94" t="s">
        <v>92</v>
      </c>
      <c r="D124" s="34"/>
      <c r="E124" s="34"/>
      <c r="F124" s="34"/>
      <c r="G124" s="34"/>
      <c r="H124" s="34"/>
      <c r="I124" s="34"/>
      <c r="J124" s="155">
        <f>BK124</f>
        <v>0</v>
      </c>
      <c r="K124" s="34"/>
      <c r="L124" s="35"/>
      <c r="M124" s="90"/>
      <c r="N124" s="74"/>
      <c r="O124" s="91"/>
      <c r="P124" s="156">
        <f>P125+P128</f>
        <v>0</v>
      </c>
      <c r="Q124" s="91"/>
      <c r="R124" s="156">
        <f>R125+R128</f>
        <v>3.9102394800000004</v>
      </c>
      <c r="S124" s="91"/>
      <c r="T124" s="157">
        <f>T125+T128</f>
        <v>0.020823000000000001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75</v>
      </c>
      <c r="AU124" s="15" t="s">
        <v>93</v>
      </c>
      <c r="BK124" s="158">
        <f>BK125+BK128</f>
        <v>0</v>
      </c>
    </row>
    <row r="125" s="12" customFormat="1" ht="25.92" customHeight="1">
      <c r="A125" s="12"/>
      <c r="B125" s="159"/>
      <c r="C125" s="12"/>
      <c r="D125" s="160" t="s">
        <v>75</v>
      </c>
      <c r="E125" s="161" t="s">
        <v>114</v>
      </c>
      <c r="F125" s="161" t="s">
        <v>115</v>
      </c>
      <c r="G125" s="12"/>
      <c r="H125" s="12"/>
      <c r="I125" s="162"/>
      <c r="J125" s="163">
        <f>BK125</f>
        <v>0</v>
      </c>
      <c r="K125" s="12"/>
      <c r="L125" s="159"/>
      <c r="M125" s="164"/>
      <c r="N125" s="165"/>
      <c r="O125" s="165"/>
      <c r="P125" s="166">
        <f>P126</f>
        <v>0</v>
      </c>
      <c r="Q125" s="165"/>
      <c r="R125" s="166">
        <f>R126</f>
        <v>3.8958720000000002</v>
      </c>
      <c r="S125" s="165"/>
      <c r="T125" s="167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0" t="s">
        <v>84</v>
      </c>
      <c r="AT125" s="168" t="s">
        <v>75</v>
      </c>
      <c r="AU125" s="168" t="s">
        <v>76</v>
      </c>
      <c r="AY125" s="160" t="s">
        <v>116</v>
      </c>
      <c r="BK125" s="169">
        <f>BK126</f>
        <v>0</v>
      </c>
    </row>
    <row r="126" s="12" customFormat="1" ht="22.8" customHeight="1">
      <c r="A126" s="12"/>
      <c r="B126" s="159"/>
      <c r="C126" s="12"/>
      <c r="D126" s="160" t="s">
        <v>75</v>
      </c>
      <c r="E126" s="170" t="s">
        <v>117</v>
      </c>
      <c r="F126" s="170" t="s">
        <v>118</v>
      </c>
      <c r="G126" s="12"/>
      <c r="H126" s="12"/>
      <c r="I126" s="162"/>
      <c r="J126" s="171">
        <f>BK126</f>
        <v>0</v>
      </c>
      <c r="K126" s="12"/>
      <c r="L126" s="159"/>
      <c r="M126" s="164"/>
      <c r="N126" s="165"/>
      <c r="O126" s="165"/>
      <c r="P126" s="166">
        <f>P127</f>
        <v>0</v>
      </c>
      <c r="Q126" s="165"/>
      <c r="R126" s="166">
        <f>R127</f>
        <v>3.8958720000000002</v>
      </c>
      <c r="S126" s="165"/>
      <c r="T126" s="167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0" t="s">
        <v>84</v>
      </c>
      <c r="AT126" s="168" t="s">
        <v>75</v>
      </c>
      <c r="AU126" s="168" t="s">
        <v>84</v>
      </c>
      <c r="AY126" s="160" t="s">
        <v>116</v>
      </c>
      <c r="BK126" s="169">
        <f>BK127</f>
        <v>0</v>
      </c>
    </row>
    <row r="127" s="2" customFormat="1" ht="21.75" customHeight="1">
      <c r="A127" s="34"/>
      <c r="B127" s="172"/>
      <c r="C127" s="173" t="s">
        <v>119</v>
      </c>
      <c r="D127" s="173" t="s">
        <v>120</v>
      </c>
      <c r="E127" s="174" t="s">
        <v>121</v>
      </c>
      <c r="F127" s="175" t="s">
        <v>122</v>
      </c>
      <c r="G127" s="176" t="s">
        <v>123</v>
      </c>
      <c r="H127" s="177">
        <v>94.560000000000002</v>
      </c>
      <c r="I127" s="178"/>
      <c r="J127" s="177">
        <f>ROUND(I127*H127,3)</f>
        <v>0</v>
      </c>
      <c r="K127" s="179"/>
      <c r="L127" s="35"/>
      <c r="M127" s="180" t="s">
        <v>1</v>
      </c>
      <c r="N127" s="181" t="s">
        <v>42</v>
      </c>
      <c r="O127" s="78"/>
      <c r="P127" s="182">
        <f>O127*H127</f>
        <v>0</v>
      </c>
      <c r="Q127" s="182">
        <v>0.041200000000000001</v>
      </c>
      <c r="R127" s="182">
        <f>Q127*H127</f>
        <v>3.8958720000000002</v>
      </c>
      <c r="S127" s="182">
        <v>0</v>
      </c>
      <c r="T127" s="183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4" t="s">
        <v>124</v>
      </c>
      <c r="AT127" s="184" t="s">
        <v>120</v>
      </c>
      <c r="AU127" s="184" t="s">
        <v>125</v>
      </c>
      <c r="AY127" s="15" t="s">
        <v>116</v>
      </c>
      <c r="BE127" s="185">
        <f>IF(N127="základná",J127,0)</f>
        <v>0</v>
      </c>
      <c r="BF127" s="185">
        <f>IF(N127="znížená",J127,0)</f>
        <v>0</v>
      </c>
      <c r="BG127" s="185">
        <f>IF(N127="zákl. prenesená",J127,0)</f>
        <v>0</v>
      </c>
      <c r="BH127" s="185">
        <f>IF(N127="zníž. prenesená",J127,0)</f>
        <v>0</v>
      </c>
      <c r="BI127" s="185">
        <f>IF(N127="nulová",J127,0)</f>
        <v>0</v>
      </c>
      <c r="BJ127" s="15" t="s">
        <v>125</v>
      </c>
      <c r="BK127" s="186">
        <f>ROUND(I127*H127,3)</f>
        <v>0</v>
      </c>
      <c r="BL127" s="15" t="s">
        <v>124</v>
      </c>
      <c r="BM127" s="184" t="s">
        <v>126</v>
      </c>
    </row>
    <row r="128" s="12" customFormat="1" ht="25.92" customHeight="1">
      <c r="A128" s="12"/>
      <c r="B128" s="159"/>
      <c r="C128" s="12"/>
      <c r="D128" s="160" t="s">
        <v>75</v>
      </c>
      <c r="E128" s="161" t="s">
        <v>127</v>
      </c>
      <c r="F128" s="161" t="s">
        <v>128</v>
      </c>
      <c r="G128" s="12"/>
      <c r="H128" s="12"/>
      <c r="I128" s="162"/>
      <c r="J128" s="163">
        <f>BK128</f>
        <v>0</v>
      </c>
      <c r="K128" s="12"/>
      <c r="L128" s="159"/>
      <c r="M128" s="164"/>
      <c r="N128" s="165"/>
      <c r="O128" s="165"/>
      <c r="P128" s="166">
        <f>P129+P131+P140+P142+P146</f>
        <v>0</v>
      </c>
      <c r="Q128" s="165"/>
      <c r="R128" s="166">
        <f>R129+R131+R140+R142+R146</f>
        <v>0.01436748</v>
      </c>
      <c r="S128" s="165"/>
      <c r="T128" s="167">
        <f>T129+T131+T140+T142+T146</f>
        <v>0.020823000000000001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0" t="s">
        <v>84</v>
      </c>
      <c r="AT128" s="168" t="s">
        <v>75</v>
      </c>
      <c r="AU128" s="168" t="s">
        <v>76</v>
      </c>
      <c r="AY128" s="160" t="s">
        <v>116</v>
      </c>
      <c r="BK128" s="169">
        <f>BK129+BK131+BK140+BK142+BK146</f>
        <v>0</v>
      </c>
    </row>
    <row r="129" s="12" customFormat="1" ht="22.8" customHeight="1">
      <c r="A129" s="12"/>
      <c r="B129" s="159"/>
      <c r="C129" s="12"/>
      <c r="D129" s="160" t="s">
        <v>75</v>
      </c>
      <c r="E129" s="170" t="s">
        <v>129</v>
      </c>
      <c r="F129" s="170" t="s">
        <v>130</v>
      </c>
      <c r="G129" s="12"/>
      <c r="H129" s="12"/>
      <c r="I129" s="162"/>
      <c r="J129" s="171">
        <f>BK129</f>
        <v>0</v>
      </c>
      <c r="K129" s="12"/>
      <c r="L129" s="159"/>
      <c r="M129" s="164"/>
      <c r="N129" s="165"/>
      <c r="O129" s="165"/>
      <c r="P129" s="166">
        <f>P130</f>
        <v>0</v>
      </c>
      <c r="Q129" s="165"/>
      <c r="R129" s="166">
        <f>R130</f>
        <v>0</v>
      </c>
      <c r="S129" s="165"/>
      <c r="T129" s="167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0" t="s">
        <v>84</v>
      </c>
      <c r="AT129" s="168" t="s">
        <v>75</v>
      </c>
      <c r="AU129" s="168" t="s">
        <v>84</v>
      </c>
      <c r="AY129" s="160" t="s">
        <v>116</v>
      </c>
      <c r="BK129" s="169">
        <f>BK130</f>
        <v>0</v>
      </c>
    </row>
    <row r="130" s="2" customFormat="1" ht="33" customHeight="1">
      <c r="A130" s="34"/>
      <c r="B130" s="172"/>
      <c r="C130" s="173" t="s">
        <v>131</v>
      </c>
      <c r="D130" s="173" t="s">
        <v>120</v>
      </c>
      <c r="E130" s="174" t="s">
        <v>132</v>
      </c>
      <c r="F130" s="175" t="s">
        <v>133</v>
      </c>
      <c r="G130" s="176" t="s">
        <v>123</v>
      </c>
      <c r="H130" s="177">
        <v>18.07</v>
      </c>
      <c r="I130" s="178"/>
      <c r="J130" s="177">
        <f>ROUND(I130*H130,3)</f>
        <v>0</v>
      </c>
      <c r="K130" s="179"/>
      <c r="L130" s="35"/>
      <c r="M130" s="180" t="s">
        <v>1</v>
      </c>
      <c r="N130" s="181" t="s">
        <v>42</v>
      </c>
      <c r="O130" s="78"/>
      <c r="P130" s="182">
        <f>O130*H130</f>
        <v>0</v>
      </c>
      <c r="Q130" s="182">
        <v>0</v>
      </c>
      <c r="R130" s="182">
        <f>Q130*H130</f>
        <v>0</v>
      </c>
      <c r="S130" s="182">
        <v>0</v>
      </c>
      <c r="T130" s="183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4" t="s">
        <v>124</v>
      </c>
      <c r="AT130" s="184" t="s">
        <v>120</v>
      </c>
      <c r="AU130" s="184" t="s">
        <v>125</v>
      </c>
      <c r="AY130" s="15" t="s">
        <v>116</v>
      </c>
      <c r="BE130" s="185">
        <f>IF(N130="základná",J130,0)</f>
        <v>0</v>
      </c>
      <c r="BF130" s="185">
        <f>IF(N130="znížená",J130,0)</f>
        <v>0</v>
      </c>
      <c r="BG130" s="185">
        <f>IF(N130="zákl. prenesená",J130,0)</f>
        <v>0</v>
      </c>
      <c r="BH130" s="185">
        <f>IF(N130="zníž. prenesená",J130,0)</f>
        <v>0</v>
      </c>
      <c r="BI130" s="185">
        <f>IF(N130="nulová",J130,0)</f>
        <v>0</v>
      </c>
      <c r="BJ130" s="15" t="s">
        <v>125</v>
      </c>
      <c r="BK130" s="186">
        <f>ROUND(I130*H130,3)</f>
        <v>0</v>
      </c>
      <c r="BL130" s="15" t="s">
        <v>124</v>
      </c>
      <c r="BM130" s="184" t="s">
        <v>134</v>
      </c>
    </row>
    <row r="131" s="12" customFormat="1" ht="22.8" customHeight="1">
      <c r="A131" s="12"/>
      <c r="B131" s="159"/>
      <c r="C131" s="12"/>
      <c r="D131" s="160" t="s">
        <v>75</v>
      </c>
      <c r="E131" s="170" t="s">
        <v>135</v>
      </c>
      <c r="F131" s="170" t="s">
        <v>136</v>
      </c>
      <c r="G131" s="12"/>
      <c r="H131" s="12"/>
      <c r="I131" s="162"/>
      <c r="J131" s="171">
        <f>BK131</f>
        <v>0</v>
      </c>
      <c r="K131" s="12"/>
      <c r="L131" s="159"/>
      <c r="M131" s="164"/>
      <c r="N131" s="165"/>
      <c r="O131" s="165"/>
      <c r="P131" s="166">
        <f>SUM(P132:P139)</f>
        <v>0</v>
      </c>
      <c r="Q131" s="165"/>
      <c r="R131" s="166">
        <f>SUM(R132:R139)</f>
        <v>0.0034499999999999995</v>
      </c>
      <c r="S131" s="165"/>
      <c r="T131" s="167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0" t="s">
        <v>84</v>
      </c>
      <c r="AT131" s="168" t="s">
        <v>75</v>
      </c>
      <c r="AU131" s="168" t="s">
        <v>84</v>
      </c>
      <c r="AY131" s="160" t="s">
        <v>116</v>
      </c>
      <c r="BK131" s="169">
        <f>SUM(BK132:BK139)</f>
        <v>0</v>
      </c>
    </row>
    <row r="132" s="2" customFormat="1" ht="21.75" customHeight="1">
      <c r="A132" s="34"/>
      <c r="B132" s="172"/>
      <c r="C132" s="173" t="s">
        <v>137</v>
      </c>
      <c r="D132" s="173" t="s">
        <v>120</v>
      </c>
      <c r="E132" s="174" t="s">
        <v>138</v>
      </c>
      <c r="F132" s="175" t="s">
        <v>139</v>
      </c>
      <c r="G132" s="176" t="s">
        <v>123</v>
      </c>
      <c r="H132" s="177">
        <v>95</v>
      </c>
      <c r="I132" s="178"/>
      <c r="J132" s="177">
        <f>ROUND(I132*H132,3)</f>
        <v>0</v>
      </c>
      <c r="K132" s="179"/>
      <c r="L132" s="35"/>
      <c r="M132" s="180" t="s">
        <v>1</v>
      </c>
      <c r="N132" s="181" t="s">
        <v>42</v>
      </c>
      <c r="O132" s="78"/>
      <c r="P132" s="182">
        <f>O132*H132</f>
        <v>0</v>
      </c>
      <c r="Q132" s="182">
        <v>0</v>
      </c>
      <c r="R132" s="182">
        <f>Q132*H132</f>
        <v>0</v>
      </c>
      <c r="S132" s="182">
        <v>0</v>
      </c>
      <c r="T132" s="183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4" t="s">
        <v>124</v>
      </c>
      <c r="AT132" s="184" t="s">
        <v>120</v>
      </c>
      <c r="AU132" s="184" t="s">
        <v>125</v>
      </c>
      <c r="AY132" s="15" t="s">
        <v>116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5" t="s">
        <v>125</v>
      </c>
      <c r="BK132" s="186">
        <f>ROUND(I132*H132,3)</f>
        <v>0</v>
      </c>
      <c r="BL132" s="15" t="s">
        <v>124</v>
      </c>
      <c r="BM132" s="184" t="s">
        <v>140</v>
      </c>
    </row>
    <row r="133" s="2" customFormat="1" ht="16.5" customHeight="1">
      <c r="A133" s="34"/>
      <c r="B133" s="172"/>
      <c r="C133" s="173" t="s">
        <v>141</v>
      </c>
      <c r="D133" s="173" t="s">
        <v>120</v>
      </c>
      <c r="E133" s="174" t="s">
        <v>142</v>
      </c>
      <c r="F133" s="175" t="s">
        <v>143</v>
      </c>
      <c r="G133" s="176" t="s">
        <v>123</v>
      </c>
      <c r="H133" s="177">
        <v>95</v>
      </c>
      <c r="I133" s="178"/>
      <c r="J133" s="177">
        <f>ROUND(I133*H133,3)</f>
        <v>0</v>
      </c>
      <c r="K133" s="179"/>
      <c r="L133" s="35"/>
      <c r="M133" s="180" t="s">
        <v>1</v>
      </c>
      <c r="N133" s="181" t="s">
        <v>42</v>
      </c>
      <c r="O133" s="78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4" t="s">
        <v>124</v>
      </c>
      <c r="AT133" s="184" t="s">
        <v>120</v>
      </c>
      <c r="AU133" s="184" t="s">
        <v>125</v>
      </c>
      <c r="AY133" s="15" t="s">
        <v>116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5" t="s">
        <v>125</v>
      </c>
      <c r="BK133" s="186">
        <f>ROUND(I133*H133,3)</f>
        <v>0</v>
      </c>
      <c r="BL133" s="15" t="s">
        <v>124</v>
      </c>
      <c r="BM133" s="184" t="s">
        <v>144</v>
      </c>
    </row>
    <row r="134" s="2" customFormat="1" ht="16.5" customHeight="1">
      <c r="A134" s="34"/>
      <c r="B134" s="172"/>
      <c r="C134" s="173" t="s">
        <v>145</v>
      </c>
      <c r="D134" s="173" t="s">
        <v>120</v>
      </c>
      <c r="E134" s="174" t="s">
        <v>146</v>
      </c>
      <c r="F134" s="175" t="s">
        <v>147</v>
      </c>
      <c r="G134" s="176" t="s">
        <v>123</v>
      </c>
      <c r="H134" s="177">
        <v>95</v>
      </c>
      <c r="I134" s="178"/>
      <c r="J134" s="177">
        <f>ROUND(I134*H134,3)</f>
        <v>0</v>
      </c>
      <c r="K134" s="179"/>
      <c r="L134" s="35"/>
      <c r="M134" s="180" t="s">
        <v>1</v>
      </c>
      <c r="N134" s="181" t="s">
        <v>42</v>
      </c>
      <c r="O134" s="78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4" t="s">
        <v>124</v>
      </c>
      <c r="AT134" s="184" t="s">
        <v>120</v>
      </c>
      <c r="AU134" s="184" t="s">
        <v>125</v>
      </c>
      <c r="AY134" s="15" t="s">
        <v>116</v>
      </c>
      <c r="BE134" s="185">
        <f>IF(N134="základná",J134,0)</f>
        <v>0</v>
      </c>
      <c r="BF134" s="185">
        <f>IF(N134="znížená",J134,0)</f>
        <v>0</v>
      </c>
      <c r="BG134" s="185">
        <f>IF(N134="zákl. prenesená",J134,0)</f>
        <v>0</v>
      </c>
      <c r="BH134" s="185">
        <f>IF(N134="zníž. prenesená",J134,0)</f>
        <v>0</v>
      </c>
      <c r="BI134" s="185">
        <f>IF(N134="nulová",J134,0)</f>
        <v>0</v>
      </c>
      <c r="BJ134" s="15" t="s">
        <v>125</v>
      </c>
      <c r="BK134" s="186">
        <f>ROUND(I134*H134,3)</f>
        <v>0</v>
      </c>
      <c r="BL134" s="15" t="s">
        <v>124</v>
      </c>
      <c r="BM134" s="184" t="s">
        <v>148</v>
      </c>
    </row>
    <row r="135" s="2" customFormat="1" ht="24.15" customHeight="1">
      <c r="A135" s="34"/>
      <c r="B135" s="172"/>
      <c r="C135" s="173" t="s">
        <v>149</v>
      </c>
      <c r="D135" s="173" t="s">
        <v>120</v>
      </c>
      <c r="E135" s="174" t="s">
        <v>150</v>
      </c>
      <c r="F135" s="175" t="s">
        <v>151</v>
      </c>
      <c r="G135" s="176" t="s">
        <v>123</v>
      </c>
      <c r="H135" s="177">
        <v>118</v>
      </c>
      <c r="I135" s="178"/>
      <c r="J135" s="177">
        <f>ROUND(I135*H135,3)</f>
        <v>0</v>
      </c>
      <c r="K135" s="179"/>
      <c r="L135" s="35"/>
      <c r="M135" s="180" t="s">
        <v>1</v>
      </c>
      <c r="N135" s="181" t="s">
        <v>42</v>
      </c>
      <c r="O135" s="78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4" t="s">
        <v>124</v>
      </c>
      <c r="AT135" s="184" t="s">
        <v>120</v>
      </c>
      <c r="AU135" s="184" t="s">
        <v>125</v>
      </c>
      <c r="AY135" s="15" t="s">
        <v>116</v>
      </c>
      <c r="BE135" s="185">
        <f>IF(N135="základná",J135,0)</f>
        <v>0</v>
      </c>
      <c r="BF135" s="185">
        <f>IF(N135="znížená",J135,0)</f>
        <v>0</v>
      </c>
      <c r="BG135" s="185">
        <f>IF(N135="zákl. prenesená",J135,0)</f>
        <v>0</v>
      </c>
      <c r="BH135" s="185">
        <f>IF(N135="zníž. prenesená",J135,0)</f>
        <v>0</v>
      </c>
      <c r="BI135" s="185">
        <f>IF(N135="nulová",J135,0)</f>
        <v>0</v>
      </c>
      <c r="BJ135" s="15" t="s">
        <v>125</v>
      </c>
      <c r="BK135" s="186">
        <f>ROUND(I135*H135,3)</f>
        <v>0</v>
      </c>
      <c r="BL135" s="15" t="s">
        <v>124</v>
      </c>
      <c r="BM135" s="184" t="s">
        <v>152</v>
      </c>
    </row>
    <row r="136" s="2" customFormat="1" ht="16.5" customHeight="1">
      <c r="A136" s="34"/>
      <c r="B136" s="172"/>
      <c r="C136" s="187" t="s">
        <v>153</v>
      </c>
      <c r="D136" s="187" t="s">
        <v>154</v>
      </c>
      <c r="E136" s="188" t="s">
        <v>155</v>
      </c>
      <c r="F136" s="189" t="s">
        <v>156</v>
      </c>
      <c r="G136" s="190" t="s">
        <v>157</v>
      </c>
      <c r="H136" s="191">
        <v>23</v>
      </c>
      <c r="I136" s="192"/>
      <c r="J136" s="191">
        <f>ROUND(I136*H136,3)</f>
        <v>0</v>
      </c>
      <c r="K136" s="193"/>
      <c r="L136" s="194"/>
      <c r="M136" s="195" t="s">
        <v>1</v>
      </c>
      <c r="N136" s="196" t="s">
        <v>42</v>
      </c>
      <c r="O136" s="78"/>
      <c r="P136" s="182">
        <f>O136*H136</f>
        <v>0</v>
      </c>
      <c r="Q136" s="182">
        <v>0.00014999999999999999</v>
      </c>
      <c r="R136" s="182">
        <f>Q136*H136</f>
        <v>0.0034499999999999995</v>
      </c>
      <c r="S136" s="182">
        <v>0</v>
      </c>
      <c r="T136" s="18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4" t="s">
        <v>158</v>
      </c>
      <c r="AT136" s="184" t="s">
        <v>154</v>
      </c>
      <c r="AU136" s="184" t="s">
        <v>125</v>
      </c>
      <c r="AY136" s="15" t="s">
        <v>116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5" t="s">
        <v>125</v>
      </c>
      <c r="BK136" s="186">
        <f>ROUND(I136*H136,3)</f>
        <v>0</v>
      </c>
      <c r="BL136" s="15" t="s">
        <v>159</v>
      </c>
      <c r="BM136" s="184" t="s">
        <v>160</v>
      </c>
    </row>
    <row r="137" s="2" customFormat="1" ht="24.15" customHeight="1">
      <c r="A137" s="34"/>
      <c r="B137" s="172"/>
      <c r="C137" s="173" t="s">
        <v>161</v>
      </c>
      <c r="D137" s="173" t="s">
        <v>120</v>
      </c>
      <c r="E137" s="174" t="s">
        <v>162</v>
      </c>
      <c r="F137" s="175" t="s">
        <v>163</v>
      </c>
      <c r="G137" s="176" t="s">
        <v>123</v>
      </c>
      <c r="H137" s="177">
        <v>3.5</v>
      </c>
      <c r="I137" s="178"/>
      <c r="J137" s="177">
        <f>ROUND(I137*H137,3)</f>
        <v>0</v>
      </c>
      <c r="K137" s="179"/>
      <c r="L137" s="35"/>
      <c r="M137" s="180" t="s">
        <v>1</v>
      </c>
      <c r="N137" s="181" t="s">
        <v>42</v>
      </c>
      <c r="O137" s="78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4" t="s">
        <v>124</v>
      </c>
      <c r="AT137" s="184" t="s">
        <v>120</v>
      </c>
      <c r="AU137" s="184" t="s">
        <v>125</v>
      </c>
      <c r="AY137" s="15" t="s">
        <v>116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5" t="s">
        <v>125</v>
      </c>
      <c r="BK137" s="186">
        <f>ROUND(I137*H137,3)</f>
        <v>0</v>
      </c>
      <c r="BL137" s="15" t="s">
        <v>124</v>
      </c>
      <c r="BM137" s="184" t="s">
        <v>164</v>
      </c>
    </row>
    <row r="138" s="2" customFormat="1" ht="16.5" customHeight="1">
      <c r="A138" s="34"/>
      <c r="B138" s="172"/>
      <c r="C138" s="173" t="s">
        <v>165</v>
      </c>
      <c r="D138" s="173" t="s">
        <v>120</v>
      </c>
      <c r="E138" s="174" t="s">
        <v>166</v>
      </c>
      <c r="F138" s="175" t="s">
        <v>167</v>
      </c>
      <c r="G138" s="176" t="s">
        <v>157</v>
      </c>
      <c r="H138" s="177">
        <v>15</v>
      </c>
      <c r="I138" s="178"/>
      <c r="J138" s="177">
        <f>ROUND(I138*H138,3)</f>
        <v>0</v>
      </c>
      <c r="K138" s="179"/>
      <c r="L138" s="35"/>
      <c r="M138" s="180" t="s">
        <v>1</v>
      </c>
      <c r="N138" s="181" t="s">
        <v>42</v>
      </c>
      <c r="O138" s="78"/>
      <c r="P138" s="182">
        <f>O138*H138</f>
        <v>0</v>
      </c>
      <c r="Q138" s="182">
        <v>0</v>
      </c>
      <c r="R138" s="182">
        <f>Q138*H138</f>
        <v>0</v>
      </c>
      <c r="S138" s="182">
        <v>0</v>
      </c>
      <c r="T138" s="183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4" t="s">
        <v>124</v>
      </c>
      <c r="AT138" s="184" t="s">
        <v>120</v>
      </c>
      <c r="AU138" s="184" t="s">
        <v>125</v>
      </c>
      <c r="AY138" s="15" t="s">
        <v>116</v>
      </c>
      <c r="BE138" s="185">
        <f>IF(N138="základná",J138,0)</f>
        <v>0</v>
      </c>
      <c r="BF138" s="185">
        <f>IF(N138="znížená",J138,0)</f>
        <v>0</v>
      </c>
      <c r="BG138" s="185">
        <f>IF(N138="zákl. prenesená",J138,0)</f>
        <v>0</v>
      </c>
      <c r="BH138" s="185">
        <f>IF(N138="zníž. prenesená",J138,0)</f>
        <v>0</v>
      </c>
      <c r="BI138" s="185">
        <f>IF(N138="nulová",J138,0)</f>
        <v>0</v>
      </c>
      <c r="BJ138" s="15" t="s">
        <v>125</v>
      </c>
      <c r="BK138" s="186">
        <f>ROUND(I138*H138,3)</f>
        <v>0</v>
      </c>
      <c r="BL138" s="15" t="s">
        <v>124</v>
      </c>
      <c r="BM138" s="184" t="s">
        <v>168</v>
      </c>
    </row>
    <row r="139" s="2" customFormat="1" ht="16.5" customHeight="1">
      <c r="A139" s="34"/>
      <c r="B139" s="172"/>
      <c r="C139" s="173" t="s">
        <v>169</v>
      </c>
      <c r="D139" s="173" t="s">
        <v>120</v>
      </c>
      <c r="E139" s="174" t="s">
        <v>170</v>
      </c>
      <c r="F139" s="175" t="s">
        <v>171</v>
      </c>
      <c r="G139" s="176" t="s">
        <v>157</v>
      </c>
      <c r="H139" s="177">
        <v>20</v>
      </c>
      <c r="I139" s="178"/>
      <c r="J139" s="177">
        <f>ROUND(I139*H139,3)</f>
        <v>0</v>
      </c>
      <c r="K139" s="179"/>
      <c r="L139" s="35"/>
      <c r="M139" s="180" t="s">
        <v>1</v>
      </c>
      <c r="N139" s="181" t="s">
        <v>42</v>
      </c>
      <c r="O139" s="78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4" t="s">
        <v>124</v>
      </c>
      <c r="AT139" s="184" t="s">
        <v>120</v>
      </c>
      <c r="AU139" s="184" t="s">
        <v>125</v>
      </c>
      <c r="AY139" s="15" t="s">
        <v>116</v>
      </c>
      <c r="BE139" s="185">
        <f>IF(N139="základná",J139,0)</f>
        <v>0</v>
      </c>
      <c r="BF139" s="185">
        <f>IF(N139="znížená",J139,0)</f>
        <v>0</v>
      </c>
      <c r="BG139" s="185">
        <f>IF(N139="zákl. prenesená",J139,0)</f>
        <v>0</v>
      </c>
      <c r="BH139" s="185">
        <f>IF(N139="zníž. prenesená",J139,0)</f>
        <v>0</v>
      </c>
      <c r="BI139" s="185">
        <f>IF(N139="nulová",J139,0)</f>
        <v>0</v>
      </c>
      <c r="BJ139" s="15" t="s">
        <v>125</v>
      </c>
      <c r="BK139" s="186">
        <f>ROUND(I139*H139,3)</f>
        <v>0</v>
      </c>
      <c r="BL139" s="15" t="s">
        <v>124</v>
      </c>
      <c r="BM139" s="184" t="s">
        <v>172</v>
      </c>
    </row>
    <row r="140" s="12" customFormat="1" ht="22.8" customHeight="1">
      <c r="A140" s="12"/>
      <c r="B140" s="159"/>
      <c r="C140" s="12"/>
      <c r="D140" s="160" t="s">
        <v>75</v>
      </c>
      <c r="E140" s="170" t="s">
        <v>173</v>
      </c>
      <c r="F140" s="170" t="s">
        <v>174</v>
      </c>
      <c r="G140" s="12"/>
      <c r="H140" s="12"/>
      <c r="I140" s="162"/>
      <c r="J140" s="171">
        <f>BK140</f>
        <v>0</v>
      </c>
      <c r="K140" s="12"/>
      <c r="L140" s="159"/>
      <c r="M140" s="164"/>
      <c r="N140" s="165"/>
      <c r="O140" s="165"/>
      <c r="P140" s="166">
        <f>P141</f>
        <v>0</v>
      </c>
      <c r="Q140" s="165"/>
      <c r="R140" s="166">
        <f>R141</f>
        <v>0</v>
      </c>
      <c r="S140" s="165"/>
      <c r="T140" s="167">
        <f>T141</f>
        <v>0.020823000000000001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0" t="s">
        <v>125</v>
      </c>
      <c r="AT140" s="168" t="s">
        <v>75</v>
      </c>
      <c r="AU140" s="168" t="s">
        <v>84</v>
      </c>
      <c r="AY140" s="160" t="s">
        <v>116</v>
      </c>
      <c r="BK140" s="169">
        <f>BK141</f>
        <v>0</v>
      </c>
    </row>
    <row r="141" s="2" customFormat="1" ht="24.15" customHeight="1">
      <c r="A141" s="34"/>
      <c r="B141" s="172"/>
      <c r="C141" s="173" t="s">
        <v>175</v>
      </c>
      <c r="D141" s="173" t="s">
        <v>120</v>
      </c>
      <c r="E141" s="174" t="s">
        <v>176</v>
      </c>
      <c r="F141" s="175" t="s">
        <v>177</v>
      </c>
      <c r="G141" s="176" t="s">
        <v>123</v>
      </c>
      <c r="H141" s="177">
        <v>20.823</v>
      </c>
      <c r="I141" s="178"/>
      <c r="J141" s="177">
        <f>ROUND(I141*H141,3)</f>
        <v>0</v>
      </c>
      <c r="K141" s="179"/>
      <c r="L141" s="35"/>
      <c r="M141" s="180" t="s">
        <v>1</v>
      </c>
      <c r="N141" s="181" t="s">
        <v>42</v>
      </c>
      <c r="O141" s="78"/>
      <c r="P141" s="182">
        <f>O141*H141</f>
        <v>0</v>
      </c>
      <c r="Q141" s="182">
        <v>0</v>
      </c>
      <c r="R141" s="182">
        <f>Q141*H141</f>
        <v>0</v>
      </c>
      <c r="S141" s="182">
        <v>0.001</v>
      </c>
      <c r="T141" s="183">
        <f>S141*H141</f>
        <v>0.020823000000000001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4" t="s">
        <v>159</v>
      </c>
      <c r="AT141" s="184" t="s">
        <v>120</v>
      </c>
      <c r="AU141" s="184" t="s">
        <v>125</v>
      </c>
      <c r="AY141" s="15" t="s">
        <v>116</v>
      </c>
      <c r="BE141" s="185">
        <f>IF(N141="základná",J141,0)</f>
        <v>0</v>
      </c>
      <c r="BF141" s="185">
        <f>IF(N141="znížená",J141,0)</f>
        <v>0</v>
      </c>
      <c r="BG141" s="185">
        <f>IF(N141="zákl. prenesená",J141,0)</f>
        <v>0</v>
      </c>
      <c r="BH141" s="185">
        <f>IF(N141="zníž. prenesená",J141,0)</f>
        <v>0</v>
      </c>
      <c r="BI141" s="185">
        <f>IF(N141="nulová",J141,0)</f>
        <v>0</v>
      </c>
      <c r="BJ141" s="15" t="s">
        <v>125</v>
      </c>
      <c r="BK141" s="186">
        <f>ROUND(I141*H141,3)</f>
        <v>0</v>
      </c>
      <c r="BL141" s="15" t="s">
        <v>159</v>
      </c>
      <c r="BM141" s="184" t="s">
        <v>178</v>
      </c>
    </row>
    <row r="142" s="12" customFormat="1" ht="22.8" customHeight="1">
      <c r="A142" s="12"/>
      <c r="B142" s="159"/>
      <c r="C142" s="12"/>
      <c r="D142" s="160" t="s">
        <v>75</v>
      </c>
      <c r="E142" s="170" t="s">
        <v>179</v>
      </c>
      <c r="F142" s="170" t="s">
        <v>180</v>
      </c>
      <c r="G142" s="12"/>
      <c r="H142" s="12"/>
      <c r="I142" s="162"/>
      <c r="J142" s="171">
        <f>BK142</f>
        <v>0</v>
      </c>
      <c r="K142" s="12"/>
      <c r="L142" s="159"/>
      <c r="M142" s="164"/>
      <c r="N142" s="165"/>
      <c r="O142" s="165"/>
      <c r="P142" s="166">
        <f>SUM(P143:P145)</f>
        <v>0</v>
      </c>
      <c r="Q142" s="165"/>
      <c r="R142" s="166">
        <f>SUM(R143:R145)</f>
        <v>0</v>
      </c>
      <c r="S142" s="165"/>
      <c r="T142" s="167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60" t="s">
        <v>84</v>
      </c>
      <c r="AT142" s="168" t="s">
        <v>75</v>
      </c>
      <c r="AU142" s="168" t="s">
        <v>84</v>
      </c>
      <c r="AY142" s="160" t="s">
        <v>116</v>
      </c>
      <c r="BK142" s="169">
        <f>SUM(BK143:BK145)</f>
        <v>0</v>
      </c>
    </row>
    <row r="143" s="2" customFormat="1" ht="24.15" customHeight="1">
      <c r="A143" s="34"/>
      <c r="B143" s="172"/>
      <c r="C143" s="173" t="s">
        <v>181</v>
      </c>
      <c r="D143" s="173" t="s">
        <v>120</v>
      </c>
      <c r="E143" s="174" t="s">
        <v>182</v>
      </c>
      <c r="F143" s="175" t="s">
        <v>183</v>
      </c>
      <c r="G143" s="176" t="s">
        <v>123</v>
      </c>
      <c r="H143" s="177">
        <v>13.765000000000001</v>
      </c>
      <c r="I143" s="178"/>
      <c r="J143" s="177">
        <f>ROUND(I143*H143,3)</f>
        <v>0</v>
      </c>
      <c r="K143" s="179"/>
      <c r="L143" s="35"/>
      <c r="M143" s="180" t="s">
        <v>1</v>
      </c>
      <c r="N143" s="181" t="s">
        <v>42</v>
      </c>
      <c r="O143" s="78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4" t="s">
        <v>124</v>
      </c>
      <c r="AT143" s="184" t="s">
        <v>120</v>
      </c>
      <c r="AU143" s="184" t="s">
        <v>125</v>
      </c>
      <c r="AY143" s="15" t="s">
        <v>116</v>
      </c>
      <c r="BE143" s="185">
        <f>IF(N143="základná",J143,0)</f>
        <v>0</v>
      </c>
      <c r="BF143" s="185">
        <f>IF(N143="znížená",J143,0)</f>
        <v>0</v>
      </c>
      <c r="BG143" s="185">
        <f>IF(N143="zákl. prenesená",J143,0)</f>
        <v>0</v>
      </c>
      <c r="BH143" s="185">
        <f>IF(N143="zníž. prenesená",J143,0)</f>
        <v>0</v>
      </c>
      <c r="BI143" s="185">
        <f>IF(N143="nulová",J143,0)</f>
        <v>0</v>
      </c>
      <c r="BJ143" s="15" t="s">
        <v>125</v>
      </c>
      <c r="BK143" s="186">
        <f>ROUND(I143*H143,3)</f>
        <v>0</v>
      </c>
      <c r="BL143" s="15" t="s">
        <v>124</v>
      </c>
      <c r="BM143" s="184" t="s">
        <v>184</v>
      </c>
    </row>
    <row r="144" s="2" customFormat="1" ht="24.15" customHeight="1">
      <c r="A144" s="34"/>
      <c r="B144" s="172"/>
      <c r="C144" s="173" t="s">
        <v>185</v>
      </c>
      <c r="D144" s="173" t="s">
        <v>120</v>
      </c>
      <c r="E144" s="174" t="s">
        <v>186</v>
      </c>
      <c r="F144" s="175" t="s">
        <v>187</v>
      </c>
      <c r="G144" s="176" t="s">
        <v>123</v>
      </c>
      <c r="H144" s="177">
        <v>8.7699999999999996</v>
      </c>
      <c r="I144" s="178"/>
      <c r="J144" s="177">
        <f>ROUND(I144*H144,3)</f>
        <v>0</v>
      </c>
      <c r="K144" s="179"/>
      <c r="L144" s="35"/>
      <c r="M144" s="180" t="s">
        <v>1</v>
      </c>
      <c r="N144" s="181" t="s">
        <v>42</v>
      </c>
      <c r="O144" s="78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4" t="s">
        <v>124</v>
      </c>
      <c r="AT144" s="184" t="s">
        <v>120</v>
      </c>
      <c r="AU144" s="184" t="s">
        <v>125</v>
      </c>
      <c r="AY144" s="15" t="s">
        <v>116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5" t="s">
        <v>125</v>
      </c>
      <c r="BK144" s="186">
        <f>ROUND(I144*H144,3)</f>
        <v>0</v>
      </c>
      <c r="BL144" s="15" t="s">
        <v>124</v>
      </c>
      <c r="BM144" s="184" t="s">
        <v>188</v>
      </c>
    </row>
    <row r="145" s="2" customFormat="1" ht="16.5" customHeight="1">
      <c r="A145" s="34"/>
      <c r="B145" s="172"/>
      <c r="C145" s="187" t="s">
        <v>189</v>
      </c>
      <c r="D145" s="187" t="s">
        <v>154</v>
      </c>
      <c r="E145" s="188" t="s">
        <v>190</v>
      </c>
      <c r="F145" s="189" t="s">
        <v>191</v>
      </c>
      <c r="G145" s="190" t="s">
        <v>123</v>
      </c>
      <c r="H145" s="191">
        <v>9.2070000000000007</v>
      </c>
      <c r="I145" s="192"/>
      <c r="J145" s="191">
        <f>ROUND(I145*H145,3)</f>
        <v>0</v>
      </c>
      <c r="K145" s="193"/>
      <c r="L145" s="194"/>
      <c r="M145" s="195" t="s">
        <v>1</v>
      </c>
      <c r="N145" s="196" t="s">
        <v>42</v>
      </c>
      <c r="O145" s="78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4" t="s">
        <v>192</v>
      </c>
      <c r="AT145" s="184" t="s">
        <v>154</v>
      </c>
      <c r="AU145" s="184" t="s">
        <v>125</v>
      </c>
      <c r="AY145" s="15" t="s">
        <v>116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5" t="s">
        <v>125</v>
      </c>
      <c r="BK145" s="186">
        <f>ROUND(I145*H145,3)</f>
        <v>0</v>
      </c>
      <c r="BL145" s="15" t="s">
        <v>124</v>
      </c>
      <c r="BM145" s="184" t="s">
        <v>193</v>
      </c>
    </row>
    <row r="146" s="12" customFormat="1" ht="22.8" customHeight="1">
      <c r="A146" s="12"/>
      <c r="B146" s="159"/>
      <c r="C146" s="12"/>
      <c r="D146" s="160" t="s">
        <v>75</v>
      </c>
      <c r="E146" s="170" t="s">
        <v>194</v>
      </c>
      <c r="F146" s="170" t="s">
        <v>195</v>
      </c>
      <c r="G146" s="12"/>
      <c r="H146" s="12"/>
      <c r="I146" s="162"/>
      <c r="J146" s="171">
        <f>BK146</f>
        <v>0</v>
      </c>
      <c r="K146" s="12"/>
      <c r="L146" s="159"/>
      <c r="M146" s="164"/>
      <c r="N146" s="165"/>
      <c r="O146" s="165"/>
      <c r="P146" s="166">
        <f>SUM(P147:P148)</f>
        <v>0</v>
      </c>
      <c r="Q146" s="165"/>
      <c r="R146" s="166">
        <f>SUM(R147:R148)</f>
        <v>0.01091748</v>
      </c>
      <c r="S146" s="165"/>
      <c r="T146" s="167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0" t="s">
        <v>125</v>
      </c>
      <c r="AT146" s="168" t="s">
        <v>75</v>
      </c>
      <c r="AU146" s="168" t="s">
        <v>84</v>
      </c>
      <c r="AY146" s="160" t="s">
        <v>116</v>
      </c>
      <c r="BK146" s="169">
        <f>SUM(BK147:BK148)</f>
        <v>0</v>
      </c>
    </row>
    <row r="147" s="2" customFormat="1" ht="24.15" customHeight="1">
      <c r="A147" s="34"/>
      <c r="B147" s="172"/>
      <c r="C147" s="173" t="s">
        <v>196</v>
      </c>
      <c r="D147" s="173" t="s">
        <v>120</v>
      </c>
      <c r="E147" s="174" t="s">
        <v>197</v>
      </c>
      <c r="F147" s="175" t="s">
        <v>198</v>
      </c>
      <c r="G147" s="176" t="s">
        <v>123</v>
      </c>
      <c r="H147" s="177">
        <v>33.673999999999999</v>
      </c>
      <c r="I147" s="178"/>
      <c r="J147" s="177">
        <f>ROUND(I147*H147,3)</f>
        <v>0</v>
      </c>
      <c r="K147" s="179"/>
      <c r="L147" s="35"/>
      <c r="M147" s="180" t="s">
        <v>1</v>
      </c>
      <c r="N147" s="181" t="s">
        <v>42</v>
      </c>
      <c r="O147" s="78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4" t="s">
        <v>159</v>
      </c>
      <c r="AT147" s="184" t="s">
        <v>120</v>
      </c>
      <c r="AU147" s="184" t="s">
        <v>125</v>
      </c>
      <c r="AY147" s="15" t="s">
        <v>116</v>
      </c>
      <c r="BE147" s="185">
        <f>IF(N147="základná",J147,0)</f>
        <v>0</v>
      </c>
      <c r="BF147" s="185">
        <f>IF(N147="znížená",J147,0)</f>
        <v>0</v>
      </c>
      <c r="BG147" s="185">
        <f>IF(N147="zákl. prenesená",J147,0)</f>
        <v>0</v>
      </c>
      <c r="BH147" s="185">
        <f>IF(N147="zníž. prenesená",J147,0)</f>
        <v>0</v>
      </c>
      <c r="BI147" s="185">
        <f>IF(N147="nulová",J147,0)</f>
        <v>0</v>
      </c>
      <c r="BJ147" s="15" t="s">
        <v>125</v>
      </c>
      <c r="BK147" s="186">
        <f>ROUND(I147*H147,3)</f>
        <v>0</v>
      </c>
      <c r="BL147" s="15" t="s">
        <v>159</v>
      </c>
      <c r="BM147" s="184" t="s">
        <v>199</v>
      </c>
    </row>
    <row r="148" s="2" customFormat="1" ht="24.15" customHeight="1">
      <c r="A148" s="34"/>
      <c r="B148" s="172"/>
      <c r="C148" s="173" t="s">
        <v>200</v>
      </c>
      <c r="D148" s="173" t="s">
        <v>120</v>
      </c>
      <c r="E148" s="174" t="s">
        <v>201</v>
      </c>
      <c r="F148" s="175" t="s">
        <v>202</v>
      </c>
      <c r="G148" s="176" t="s">
        <v>123</v>
      </c>
      <c r="H148" s="177">
        <v>25.994</v>
      </c>
      <c r="I148" s="178"/>
      <c r="J148" s="177">
        <f>ROUND(I148*H148,3)</f>
        <v>0</v>
      </c>
      <c r="K148" s="179"/>
      <c r="L148" s="35"/>
      <c r="M148" s="197" t="s">
        <v>1</v>
      </c>
      <c r="N148" s="198" t="s">
        <v>42</v>
      </c>
      <c r="O148" s="199"/>
      <c r="P148" s="200">
        <f>O148*H148</f>
        <v>0</v>
      </c>
      <c r="Q148" s="200">
        <v>0.00042000000000000002</v>
      </c>
      <c r="R148" s="200">
        <f>Q148*H148</f>
        <v>0.01091748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4" t="s">
        <v>159</v>
      </c>
      <c r="AT148" s="184" t="s">
        <v>120</v>
      </c>
      <c r="AU148" s="184" t="s">
        <v>125</v>
      </c>
      <c r="AY148" s="15" t="s">
        <v>116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5" t="s">
        <v>125</v>
      </c>
      <c r="BK148" s="186">
        <f>ROUND(I148*H148,3)</f>
        <v>0</v>
      </c>
      <c r="BL148" s="15" t="s">
        <v>159</v>
      </c>
      <c r="BM148" s="184" t="s">
        <v>203</v>
      </c>
    </row>
    <row r="149" s="2" customFormat="1" ht="6.96" customHeight="1">
      <c r="A149" s="34"/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35"/>
      <c r="M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</sheetData>
  <autoFilter ref="C123:K14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LAPTOP-A24QDOIL\Beňadik</dc:creator>
  <cp:lastModifiedBy>LAPTOP-A24QDOIL\Beňadik</cp:lastModifiedBy>
  <dcterms:created xsi:type="dcterms:W3CDTF">2022-12-20T10:48:37Z</dcterms:created>
  <dcterms:modified xsi:type="dcterms:W3CDTF">2022-12-20T10:48:39Z</dcterms:modified>
</cp:coreProperties>
</file>